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2024" sheetId="1" r:id="rId1"/>
  </sheets>
  <definedNames>
    <definedName name="_xlnm.Print_Area" localSheetId="0">'2024'!$A$1:$F$90</definedName>
  </definedNames>
  <calcPr calcId="145621"/>
</workbook>
</file>

<file path=xl/calcChain.xml><?xml version="1.0" encoding="utf-8"?>
<calcChain xmlns="http://schemas.openxmlformats.org/spreadsheetml/2006/main">
  <c r="D86" i="1" l="1"/>
  <c r="D85" i="1" s="1"/>
  <c r="C85" i="1"/>
  <c r="C74" i="1"/>
  <c r="E63" i="1"/>
  <c r="E60" i="1"/>
  <c r="E61" i="1"/>
  <c r="E62" i="1"/>
  <c r="E64" i="1"/>
  <c r="E65" i="1"/>
  <c r="E66" i="1"/>
  <c r="E67" i="1"/>
  <c r="E68" i="1"/>
  <c r="E69" i="1"/>
  <c r="E70" i="1"/>
  <c r="E71" i="1"/>
  <c r="E72" i="1"/>
  <c r="E73" i="1"/>
  <c r="E59" i="1"/>
  <c r="D39" i="1" l="1"/>
  <c r="C39" i="1"/>
  <c r="E43" i="1"/>
  <c r="E45" i="1"/>
  <c r="E46" i="1"/>
  <c r="E39" i="1" l="1"/>
  <c r="E41" i="1"/>
  <c r="C82" i="1" l="1"/>
  <c r="C79" i="1"/>
  <c r="C58" i="1"/>
  <c r="C54" i="1"/>
  <c r="D54" i="1"/>
  <c r="D82" i="1"/>
  <c r="E56" i="1"/>
  <c r="C53" i="1" l="1"/>
  <c r="C52" i="1" s="1"/>
  <c r="D25" i="1" l="1"/>
  <c r="E34" i="1"/>
  <c r="E80" i="1" l="1"/>
  <c r="D79" i="1"/>
  <c r="E78" i="1"/>
  <c r="E77" i="1"/>
  <c r="E79" i="1" l="1"/>
  <c r="E30" i="1"/>
  <c r="E81" i="1" l="1"/>
  <c r="E76" i="1"/>
  <c r="E75" i="1"/>
  <c r="D74" i="1"/>
  <c r="D58" i="1"/>
  <c r="D53" i="1" l="1"/>
  <c r="D52" i="1" s="1"/>
  <c r="E58" i="1"/>
  <c r="E74" i="1"/>
  <c r="C25" i="1" l="1"/>
  <c r="E33" i="1" l="1"/>
  <c r="D7" i="1" l="1"/>
  <c r="C48" i="1" l="1"/>
  <c r="E37" i="1"/>
  <c r="D44" i="1" l="1"/>
  <c r="D35" i="1"/>
  <c r="D20" i="1"/>
  <c r="D16" i="1"/>
  <c r="D11" i="1"/>
  <c r="D9" i="1"/>
  <c r="D51" i="1" l="1"/>
  <c r="D24" i="1"/>
  <c r="D6" i="1" l="1"/>
  <c r="D90" i="1" s="1"/>
  <c r="E32" i="1" l="1"/>
  <c r="D95" i="1" l="1"/>
  <c r="C16" i="1" l="1"/>
  <c r="C7" i="1"/>
  <c r="E22" i="1" l="1"/>
  <c r="E25" i="1" l="1"/>
  <c r="E42" i="1"/>
  <c r="E36" i="1"/>
  <c r="E31" i="1"/>
  <c r="E29" i="1"/>
  <c r="E28" i="1"/>
  <c r="E21" i="1"/>
  <c r="E18" i="1"/>
  <c r="E17" i="1"/>
  <c r="E15" i="1"/>
  <c r="E14" i="1"/>
  <c r="E8" i="1"/>
  <c r="C44" i="1"/>
  <c r="E44" i="1" s="1"/>
  <c r="C35" i="1"/>
  <c r="C20" i="1"/>
  <c r="C11" i="1"/>
  <c r="C9" i="1"/>
  <c r="C24" i="1" l="1"/>
  <c r="C51" i="1"/>
  <c r="C6" i="1" l="1"/>
  <c r="E35" i="1" l="1"/>
  <c r="E20" i="1"/>
  <c r="E19" i="1"/>
  <c r="E7" i="1" l="1"/>
  <c r="E40" i="1"/>
  <c r="E47" i="1"/>
  <c r="E27" i="1"/>
  <c r="E12" i="1"/>
  <c r="E9" i="1"/>
  <c r="E10" i="1"/>
  <c r="E16" i="1"/>
  <c r="E11" i="1" l="1"/>
  <c r="E24" i="1"/>
  <c r="E51" i="1"/>
  <c r="E6" i="1" l="1"/>
  <c r="E52" i="1" l="1"/>
  <c r="E54" i="1" l="1"/>
  <c r="E53" i="1"/>
  <c r="C90" i="1" l="1"/>
  <c r="C95" i="1" s="1"/>
  <c r="E90" i="1" l="1"/>
</calcChain>
</file>

<file path=xl/sharedStrings.xml><?xml version="1.0" encoding="utf-8"?>
<sst xmlns="http://schemas.openxmlformats.org/spreadsheetml/2006/main" count="187" uniqueCount="183">
  <si>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</si>
  <si>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</si>
  <si>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</si>
  <si>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</si>
  <si>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</si>
  <si>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</si>
  <si>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                   Итого налоговые доходы: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</si>
  <si>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</si>
  <si>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</si>
  <si>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</si>
  <si>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</si>
  <si>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</si>
  <si>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</si>
  <si>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</si>
  <si>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</si>
  <si>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</si>
  <si>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</si>
  <si>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</si>
  <si>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</si>
  <si>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</si>
  <si>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</si>
  <si>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</si>
  <si>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-</t>
  </si>
  <si>
    <t>тыс.руб.</t>
  </si>
  <si>
    <t>%
 отклонения (гр.4 от гр.3)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</si>
  <si>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</si>
  <si>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</si>
  <si>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</si>
  <si>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2 18 00000 00 0000 000</t>
  </si>
  <si>
    <t>2 19 00000 00 0000 000</t>
  </si>
  <si>
    <t>Всего доходы</t>
  </si>
  <si>
    <t>1 11 07014 04 1000 120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</si>
  <si>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</si>
  <si>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</si>
  <si>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</si>
  <si>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</si>
  <si>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</si>
  <si>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</si>
  <si>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</si>
  <si>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</si>
  <si>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</si>
  <si>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</si>
  <si>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</si>
  <si>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</si>
  <si>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</si>
  <si>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</si>
  <si>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</si>
  <si>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</si>
  <si>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</si>
  <si>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</si>
  <si>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</si>
  <si>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</si>
  <si>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</si>
  <si>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</si>
  <si>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</si>
  <si>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</si>
  <si>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</si>
  <si>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</si>
  <si>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</si>
  <si>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</si>
  <si>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1 15 00000 00 0000 000</t>
  </si>
  <si>
    <t>1 15 02040 04 0000 140</t>
  </si>
  <si>
    <t>1 16 00000 00 0000 000</t>
  </si>
  <si>
    <t>1 17 00000 00 0000 000</t>
  </si>
  <si>
    <t>1 17 05040 04 0000 180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</si>
  <si>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</si>
  <si>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</si>
  <si>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</si>
  <si>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1 14 06024 00 0000 430</t>
  </si>
  <si>
    <t>1 17 01040 04 0100 180</t>
  </si>
  <si>
    <t xml:space="preserve"> - невыясненные поступления</t>
  </si>
  <si>
    <t xml:space="preserve"> - налог на доходы физических лиц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</si>
  <si>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</si>
  <si>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</si>
  <si>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</si>
  <si>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</si>
  <si>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</si>
  <si>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</si>
  <si>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</si>
  <si>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</si>
  <si>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</si>
  <si>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Иные межбюджетные трансферты</t>
  </si>
  <si>
    <t xml:space="preserve">Уточненный  бюджет 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</si>
  <si>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</si>
  <si>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</si>
  <si>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Поступление средств  носит заявитльный характер, расходы запланированы на 2-4 кварталы</t>
  </si>
  <si>
    <t xml:space="preserve"> 1 11 05034 04 0200 120</t>
  </si>
  <si>
    <t xml:space="preserve"> 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</si>
  <si>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Дотации бюджетам бюджетной системы Российской Федерации</t>
  </si>
  <si>
    <t>2 02 15001 04 0000 151</t>
  </si>
  <si>
    <t>- дотации бюджетам городских округов на выравнивание бюджетной обеспеченности</t>
  </si>
  <si>
    <t>- дотации бюджетам городских округов на поддержку мер по обеспечению сбалансированности бюджетов</t>
  </si>
  <si>
    <t>2 02 15009 00 0000 151</t>
  </si>
  <si>
    <t xml:space="preserve">  -дотации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</si>
  <si>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</si>
  <si>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- доходы от реализации вымороченного имущества, обращенного в собственность городских округов</t>
  </si>
  <si>
    <t>1 14 03040 04 0000 410</t>
  </si>
  <si>
    <t>контроль</t>
  </si>
  <si>
    <t>2 02 20000 04 0000 150</t>
  </si>
  <si>
    <t>2 02 25113 04 0000 150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</si>
  <si>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</si>
  <si>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2 02 25304 04 0000 150</t>
  </si>
  <si>
    <t>2 02 25497 04 0000 150</t>
  </si>
  <si>
    <t>2 02 25519 04 0000 150</t>
  </si>
  <si>
    <t xml:space="preserve"> - субсидии бюджетам городских округов на поддержку отрасли культуры</t>
  </si>
  <si>
    <t xml:space="preserve"> 2 02 25555 04 0000 150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</si>
  <si>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</si>
  <si>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</si>
  <si>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2 02 30024 04 0000 150</t>
  </si>
  <si>
    <t>2 02 30027 04 0000 150</t>
  </si>
  <si>
    <t>2 02 30029 04 0000 150</t>
  </si>
  <si>
    <t>2 02 35082 04 0000 150</t>
  </si>
  <si>
    <t xml:space="preserve"> 2 02 30000 04 0000 150</t>
  </si>
  <si>
    <t>2 02 4000 00 0000 150</t>
  </si>
  <si>
    <t>2 02 45303 04 0000 150</t>
  </si>
  <si>
    <t>2 02 49999 04 0000 150</t>
  </si>
  <si>
    <t xml:space="preserve"> 2 18 04010 04 0000 150</t>
  </si>
  <si>
    <t xml:space="preserve"> - доходы бюджетов городских округов от возврата иными организациями остатков субсидий прошлых лет</t>
  </si>
  <si>
    <t>2 18 04030 04 0000 150</t>
  </si>
  <si>
    <t>2 19 00000 04 0000 150</t>
  </si>
  <si>
    <t>2 19 60010 04 0000 150</t>
  </si>
  <si>
    <t>2 19 25304 04 0000 150</t>
  </si>
  <si>
    <t>2 19 45303 04 0000 150</t>
  </si>
  <si>
    <t>Фактическое поступление</t>
  </si>
  <si>
    <t>Пояснение фактического не поступления к уточненному бюджету (менее 45%)</t>
  </si>
  <si>
    <t>Налоги на товары (работы, услуги), реализуемые на территории Российской Федерации:</t>
  </si>
  <si>
    <t>Налоги на прибыль, доходы:</t>
  </si>
  <si>
    <t>Налоги на совокупный доход:</t>
  </si>
  <si>
    <t>Налоги на имущество:</t>
  </si>
  <si>
    <t>Налоги, сборы и регулярные платежи  за пользование природными ресурсами:</t>
  </si>
  <si>
    <t xml:space="preserve">Государственная  пошлина :   </t>
  </si>
  <si>
    <t>Задолженность и перерасчеты по отменненым налогам и сборам</t>
  </si>
  <si>
    <t>Доходы от использования  имущества, находящегося в государственной и муниципальной  собственности: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</si>
  <si>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</si>
  <si>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</si>
  <si>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>Доходы от продажи материальных и нематериальных активов:</t>
  </si>
  <si>
    <t>Штрафы, санкции, возмещение ущерба:</t>
  </si>
  <si>
    <t>Прочие неналоговые доходы: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</si>
  <si>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</si>
  <si>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</si>
  <si>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>1 11 09044 04 0000 140</t>
  </si>
  <si>
    <t>1 11 09080 04 0000 140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</si>
  <si>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</si>
  <si>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</si>
  <si>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прочие субсидии бюджетам городских округов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</si>
  <si>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</si>
  <si>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</si>
  <si>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</si>
  <si>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</si>
  <si>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Поступление средств  носит заявительный характер, расходы запланированы на 3-4 кварталы</t>
  </si>
  <si>
    <t>по причине отсутствия срока платежа</t>
  </si>
  <si>
    <t>по причине отсутствия срока платежа по земельному налогу с физических лиц</t>
  </si>
  <si>
    <t>2 02 15002 04 0000 150</t>
  </si>
  <si>
    <t>2 02 10000 04 0000 150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</si>
  <si>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</si>
  <si>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</si>
  <si>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</si>
  <si>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2 02 25179 04 0000 150</t>
  </si>
  <si>
    <t>Сведения об исполнении бюджета муниципального образования "Город Майкоп" за 1 полугодие 2024 года по доходам в разрезе видов доходов по сравнению с запланированными значениями на соответствующий период</t>
  </si>
  <si>
    <t>отсутствие сроков уплаты (до 31.12.2024 года)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</si>
  <si>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</t>
  </si>
  <si>
    <t>1 14 02042 04 0000 440</t>
  </si>
  <si>
    <t xml:space="preserve">по причине переходящих платежей </t>
  </si>
  <si>
    <t>2 02 20299 04 0000 150</t>
  </si>
  <si>
    <t>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</si>
  <si>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</si>
  <si>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 xml:space="preserve"> 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</si>
  <si>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- cубсидии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</si>
  <si>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</si>
  <si>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2 02 25424 04 0000 150</t>
  </si>
  <si>
    <t xml:space="preserve"> -cубсидии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</si>
  <si>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2 02 25467 04 0000 150</t>
  </si>
  <si>
    <t xml:space="preserve">  
 - субсидии бюджетам городских округов на реализацию мероприятий по обеспечению жильем молодых семей
</t>
  </si>
  <si>
    <t>2 02 25514 04 0000 150</t>
  </si>
  <si>
    <t xml:space="preserve"> - cубсидии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</si>
  <si>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2 02 25750 04 0000 150</t>
  </si>
  <si>
    <t>2 02 25299 04 0000 150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</si>
  <si>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</si>
  <si>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</si>
  <si>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</si>
  <si>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cубвенции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</si>
  <si>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- прочие межбюджетные трансферты, передаваемые бюджетам городских округов</t>
  </si>
  <si>
    <t xml:space="preserve"> -возврат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</si>
</sst>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8" fillId="0" borderId="0"/>
    <xf numFmtId="49" fontId="4" fillId="0" borderId="3">
      <alignment horizontal="center"/>
    </xf>
    <xf numFmtId="0" fontId="4" fillId="0" borderId="2">
      <alignment horizontal="left" wrapText="1" indent="2"/>
    </xf>
    <xf numFmtId="4" fontId="4" fillId="0" borderId="3">
      <alignment horizontal="right" shrinkToFit="1"/>
    </xf>
  </cellStyleXfs>
  <cellXfs count="71">
    <xf numFmtId="0" fontId="0" fillId="0" borderId="0" xfId="0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164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3" fillId="0" borderId="6" xfId="5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9" fontId="1" fillId="0" borderId="4" xfId="2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vertical="top" wrapText="1"/>
    </xf>
    <xf numFmtId="164" fontId="3" fillId="0" borderId="1" xfId="4" applyNumberFormat="1" applyFont="1" applyFill="1" applyBorder="1" applyAlignment="1" applyProtection="1">
      <alignment horizontal="right" vertical="top"/>
    </xf>
    <xf numFmtId="49" fontId="1" fillId="0" borderId="7" xfId="6" applyNumberFormat="1" applyFont="1" applyFill="1" applyBorder="1" applyAlignment="1" applyProtection="1">
      <alignment horizontal="center" vertical="top"/>
    </xf>
    <xf numFmtId="0" fontId="1" fillId="0" borderId="1" xfId="7" applyNumberFormat="1" applyFont="1" applyFill="1" applyBorder="1" applyAlignment="1" applyProtection="1">
      <alignment vertical="top" wrapText="1"/>
    </xf>
    <xf numFmtId="164" fontId="1" fillId="0" borderId="1" xfId="8" applyNumberFormat="1" applyFont="1" applyFill="1" applyBorder="1" applyAlignment="1" applyProtection="1">
      <alignment horizontal="right" vertical="top" shrinkToFit="1"/>
    </xf>
    <xf numFmtId="49" fontId="3" fillId="0" borderId="7" xfId="6" applyNumberFormat="1" applyFont="1" applyFill="1" applyBorder="1" applyAlignment="1" applyProtection="1">
      <alignment horizontal="center" vertical="top"/>
    </xf>
    <xf numFmtId="0" fontId="3" fillId="0" borderId="1" xfId="7" applyNumberFormat="1" applyFont="1" applyFill="1" applyBorder="1" applyAlignment="1" applyProtection="1">
      <alignment vertical="top" wrapText="1"/>
    </xf>
    <xf numFmtId="164" fontId="3" fillId="0" borderId="1" xfId="8" applyNumberFormat="1" applyFont="1" applyFill="1" applyBorder="1" applyAlignment="1" applyProtection="1">
      <alignment horizontal="right" vertical="top" shrinkToFit="1"/>
    </xf>
    <xf numFmtId="0" fontId="3" fillId="0" borderId="1" xfId="0" applyFont="1" applyFill="1" applyBorder="1" applyAlignment="1">
      <alignment vertical="center" wrapText="1"/>
    </xf>
    <xf numFmtId="49" fontId="1" fillId="0" borderId="1" xfId="2" applyNumberFormat="1" applyFont="1" applyFill="1" applyBorder="1" applyAlignment="1" applyProtection="1">
      <alignment horizontal="center" vertical="center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3" fillId="0" borderId="1" xfId="6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center"/>
    </xf>
    <xf numFmtId="49" fontId="1" fillId="0" borderId="1" xfId="6" applyNumberFormat="1" applyFont="1" applyFill="1" applyBorder="1" applyAlignment="1" applyProtection="1">
      <alignment horizontal="center" vertical="top"/>
    </xf>
    <xf numFmtId="49" fontId="3" fillId="0" borderId="8" xfId="6" applyNumberFormat="1" applyFont="1" applyFill="1" applyBorder="1" applyAlignment="1" applyProtection="1">
      <alignment horizontal="center" vertical="top"/>
    </xf>
    <xf numFmtId="0" fontId="3" fillId="0" borderId="6" xfId="7" applyNumberFormat="1" applyFont="1" applyFill="1" applyBorder="1" applyAlignment="1" applyProtection="1">
      <alignment vertical="top" wrapText="1"/>
    </xf>
    <xf numFmtId="164" fontId="3" fillId="0" borderId="6" xfId="8" applyNumberFormat="1" applyFont="1" applyFill="1" applyBorder="1" applyAlignment="1" applyProtection="1">
      <alignment horizontal="right" vertical="top" shrinkToFit="1"/>
    </xf>
    <xf numFmtId="165" fontId="3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center" wrapText="1"/>
    </xf>
    <xf numFmtId="49" fontId="3" fillId="0" borderId="1" xfId="2" applyNumberFormat="1" applyFont="1" applyFill="1" applyBorder="1" applyAlignment="1" applyProtection="1">
      <alignment horizontal="center" vertical="top"/>
    </xf>
    <xf numFmtId="164" fontId="11" fillId="0" borderId="1" xfId="3" applyNumberFormat="1" applyFont="1" applyFill="1" applyBorder="1" applyAlignment="1" applyProtection="1">
      <alignment horizontal="right" vertical="top"/>
    </xf>
    <xf numFmtId="49" fontId="1" fillId="0" borderId="9" xfId="6" applyNumberFormat="1" applyFont="1" applyFill="1" applyBorder="1" applyAlignment="1" applyProtection="1">
      <alignment horizontal="center" vertical="top"/>
    </xf>
    <xf numFmtId="0" fontId="1" fillId="0" borderId="10" xfId="7" applyNumberFormat="1" applyFont="1" applyFill="1" applyBorder="1" applyAlignment="1" applyProtection="1">
      <alignment vertical="top" wrapText="1"/>
    </xf>
    <xf numFmtId="164" fontId="1" fillId="0" borderId="10" xfId="8" applyNumberFormat="1" applyFont="1" applyFill="1" applyBorder="1" applyAlignment="1" applyProtection="1">
      <alignment horizontal="right" vertical="top" shrinkToFit="1"/>
    </xf>
    <xf numFmtId="165" fontId="1" fillId="0" borderId="10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vertical="center" wrapText="1"/>
    </xf>
    <xf numFmtId="164" fontId="1" fillId="0" borderId="1" xfId="3" applyNumberFormat="1" applyFont="1" applyFill="1" applyBorder="1" applyAlignment="1" applyProtection="1">
      <alignment horizontal="right" vertical="top"/>
    </xf>
    <xf numFmtId="165" fontId="10" fillId="0" borderId="1" xfId="0" applyNumberFormat="1" applyFont="1" applyFill="1" applyBorder="1" applyAlignment="1">
      <alignment horizontal="right" vertical="top" wrapText="1"/>
    </xf>
    <xf numFmtId="49" fontId="1" fillId="0" borderId="10" xfId="2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 applyProtection="1">
      <alignment horizontal="left" vertical="center" wrapText="1"/>
    </xf>
    <xf numFmtId="164" fontId="1" fillId="0" borderId="11" xfId="3" applyNumberFormat="1" applyFont="1" applyFill="1" applyBorder="1" applyAlignment="1" applyProtection="1">
      <alignment horizontal="right" vertical="center"/>
    </xf>
    <xf numFmtId="164" fontId="1" fillId="0" borderId="1" xfId="4" applyNumberFormat="1" applyFont="1" applyFill="1" applyBorder="1" applyAlignment="1" applyProtection="1">
      <alignment horizontal="right" vertical="top"/>
    </xf>
    <xf numFmtId="164" fontId="1" fillId="0" borderId="11" xfId="3" applyNumberFormat="1" applyFont="1" applyFill="1" applyBorder="1" applyAlignment="1" applyProtection="1">
      <alignment horizontal="right" vertical="top"/>
    </xf>
    <xf numFmtId="164" fontId="1" fillId="0" borderId="3" xfId="3" applyNumberFormat="1" applyFont="1" applyFill="1" applyAlignment="1" applyProtection="1">
      <alignment horizontal="right" vertical="top"/>
    </xf>
    <xf numFmtId="164" fontId="1" fillId="0" borderId="1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 wrapText="1"/>
    </xf>
  </cellXfs>
  <cellStyles count="9">
    <cellStyle name="xl31" xfId="7"/>
    <cellStyle name="xl32" xfId="5"/>
    <cellStyle name="xl34" xfId="1"/>
    <cellStyle name="xl43" xfId="6"/>
    <cellStyle name="xl45" xfId="8"/>
    <cellStyle name="xl52" xfId="2"/>
    <cellStyle name="xl56" xfId="3"/>
    <cellStyle name="xl57" xf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94" zoomScaleNormal="100" workbookViewId="0">
      <selection activeCell="A130" sqref="A130"/>
    </sheetView>
  </sheetViews>
  <sheetFormatPr defaultRowHeight="15" x14ac:dyDescent="0.25"/>
  <cols>
    <col min="1" max="1" width="19.85546875" style="18" customWidth="1"/>
    <col min="2" max="2" width="61" style="11" customWidth="1"/>
    <col min="3" max="3" width="13.85546875" style="11" customWidth="1"/>
    <col min="4" max="4" width="13" style="11" customWidth="1"/>
    <col min="5" max="5" width="14.28515625" style="11" customWidth="1"/>
    <col min="6" max="6" width="33.28515625" style="23" customWidth="1"/>
    <col min="7" max="16384" width="9.140625" style="11"/>
  </cols>
  <sheetData>
    <row r="1" spans="1:6" x14ac:dyDescent="0.25">
      <c r="A1" s="7"/>
      <c r="B1" s="15"/>
      <c r="C1" s="8"/>
    </row>
    <row r="2" spans="1:6" ht="59.25" customHeight="1" x14ac:dyDescent="0.25">
      <c r="A2" s="70" t="s">
        <v>158</v>
      </c>
      <c r="B2" s="70"/>
      <c r="C2" s="70"/>
      <c r="D2" s="70"/>
      <c r="E2" s="70"/>
      <c r="F2" s="70"/>
    </row>
    <row r="3" spans="1:6" ht="15.75" x14ac:dyDescent="0.25">
      <c r="A3" s="69" t="s">
        <v>23</v>
      </c>
      <c r="B3" s="69"/>
      <c r="C3" s="69"/>
      <c r="D3" s="69"/>
      <c r="E3" s="69"/>
      <c r="F3" s="69"/>
    </row>
    <row r="4" spans="1:6" ht="38.25" customHeight="1" x14ac:dyDescent="0.25">
      <c r="A4" s="9" t="s">
        <v>0</v>
      </c>
      <c r="B4" s="2" t="s">
        <v>1</v>
      </c>
      <c r="C4" s="9" t="s">
        <v>82</v>
      </c>
      <c r="D4" s="9" t="s">
        <v>123</v>
      </c>
      <c r="E4" s="9" t="s">
        <v>24</v>
      </c>
      <c r="F4" s="24" t="s">
        <v>124</v>
      </c>
    </row>
    <row r="5" spans="1:6" ht="15.75" x14ac:dyDescent="0.25">
      <c r="A5" s="10">
        <v>1</v>
      </c>
      <c r="B5" s="16">
        <v>2</v>
      </c>
      <c r="C5" s="10">
        <v>3</v>
      </c>
      <c r="D5" s="10">
        <v>4</v>
      </c>
      <c r="E5" s="10">
        <v>5</v>
      </c>
      <c r="F5" s="25">
        <v>6</v>
      </c>
    </row>
    <row r="6" spans="1:6" x14ac:dyDescent="0.25">
      <c r="A6" s="3" t="s">
        <v>32</v>
      </c>
      <c r="B6" s="1" t="s">
        <v>2</v>
      </c>
      <c r="C6" s="12">
        <f>C24+C51</f>
        <v>2490303.7000000002</v>
      </c>
      <c r="D6" s="12">
        <f>D24+D51</f>
        <v>1278929.5</v>
      </c>
      <c r="E6" s="12">
        <f t="shared" ref="E6:E22" si="0">D6/C6*100</f>
        <v>51.356366695355263</v>
      </c>
      <c r="F6" s="26"/>
    </row>
    <row r="7" spans="1:6" x14ac:dyDescent="0.25">
      <c r="A7" s="3" t="s">
        <v>33</v>
      </c>
      <c r="B7" s="1" t="s">
        <v>126</v>
      </c>
      <c r="C7" s="13">
        <f>C8</f>
        <v>1156351.8999999999</v>
      </c>
      <c r="D7" s="13">
        <f>D8</f>
        <v>484840.6</v>
      </c>
      <c r="E7" s="13">
        <f t="shared" si="0"/>
        <v>41.928464855724286</v>
      </c>
      <c r="F7" s="26"/>
    </row>
    <row r="8" spans="1:6" ht="28.5" customHeight="1" x14ac:dyDescent="0.25">
      <c r="A8" s="3" t="s">
        <v>34</v>
      </c>
      <c r="B8" s="4" t="s">
        <v>71</v>
      </c>
      <c r="C8" s="14">
        <v>1156351.8999999999</v>
      </c>
      <c r="D8" s="14">
        <v>484840.6</v>
      </c>
      <c r="E8" s="14">
        <f t="shared" si="0"/>
        <v>41.928464855724286</v>
      </c>
      <c r="F8" s="27" t="s">
        <v>162</v>
      </c>
    </row>
    <row r="9" spans="1:6" ht="25.5" x14ac:dyDescent="0.25">
      <c r="A9" s="3" t="s">
        <v>35</v>
      </c>
      <c r="B9" s="2" t="s">
        <v>125</v>
      </c>
      <c r="C9" s="13">
        <f>C10</f>
        <v>45461</v>
      </c>
      <c r="D9" s="13">
        <f>D10</f>
        <v>21458.6</v>
      </c>
      <c r="E9" s="13">
        <f t="shared" si="0"/>
        <v>47.202217285145501</v>
      </c>
      <c r="F9" s="26"/>
    </row>
    <row r="10" spans="1:6" ht="27" customHeight="1" x14ac:dyDescent="0.25">
      <c r="A10" s="3" t="s">
        <v>36</v>
      </c>
      <c r="B10" s="5" t="s">
        <v>72</v>
      </c>
      <c r="C10" s="14">
        <v>45461</v>
      </c>
      <c r="D10" s="14">
        <v>21458.6</v>
      </c>
      <c r="E10" s="14">
        <f t="shared" si="0"/>
        <v>47.202217285145501</v>
      </c>
      <c r="F10" s="26"/>
    </row>
    <row r="11" spans="1:6" x14ac:dyDescent="0.25">
      <c r="A11" s="3" t="s">
        <v>37</v>
      </c>
      <c r="B11" s="1" t="s">
        <v>127</v>
      </c>
      <c r="C11" s="13">
        <f>C12+C13+C14+C15</f>
        <v>761428.6</v>
      </c>
      <c r="D11" s="13">
        <f>D12+D13+D14+D15</f>
        <v>514518.29999999993</v>
      </c>
      <c r="E11" s="13">
        <f t="shared" si="0"/>
        <v>67.57275731434305</v>
      </c>
      <c r="F11" s="26"/>
    </row>
    <row r="12" spans="1:6" ht="26.25" customHeight="1" x14ac:dyDescent="0.25">
      <c r="A12" s="3" t="s">
        <v>38</v>
      </c>
      <c r="B12" s="5" t="s">
        <v>21</v>
      </c>
      <c r="C12" s="14">
        <v>657036</v>
      </c>
      <c r="D12" s="14">
        <v>415671.1</v>
      </c>
      <c r="E12" s="14">
        <f t="shared" si="0"/>
        <v>63.264585197766941</v>
      </c>
      <c r="F12" s="27"/>
    </row>
    <row r="13" spans="1:6" x14ac:dyDescent="0.25">
      <c r="A13" s="3" t="s">
        <v>39</v>
      </c>
      <c r="B13" s="4" t="s">
        <v>3</v>
      </c>
      <c r="C13" s="14">
        <v>0</v>
      </c>
      <c r="D13" s="14">
        <v>573.79999999999995</v>
      </c>
      <c r="E13" s="14">
        <v>0</v>
      </c>
      <c r="F13" s="26"/>
    </row>
    <row r="14" spans="1:6" x14ac:dyDescent="0.25">
      <c r="A14" s="3" t="s">
        <v>40</v>
      </c>
      <c r="B14" s="4" t="s">
        <v>4</v>
      </c>
      <c r="C14" s="14">
        <v>57302.6</v>
      </c>
      <c r="D14" s="14">
        <v>58054.3</v>
      </c>
      <c r="E14" s="14">
        <f t="shared" si="0"/>
        <v>101.31180784117998</v>
      </c>
      <c r="F14" s="26"/>
    </row>
    <row r="15" spans="1:6" ht="28.5" customHeight="1" x14ac:dyDescent="0.25">
      <c r="A15" s="3" t="s">
        <v>41</v>
      </c>
      <c r="B15" s="5" t="s">
        <v>5</v>
      </c>
      <c r="C15" s="14">
        <v>47090</v>
      </c>
      <c r="D15" s="14">
        <v>40219.1</v>
      </c>
      <c r="E15" s="14">
        <f t="shared" si="0"/>
        <v>85.409004034826921</v>
      </c>
      <c r="F15" s="26"/>
    </row>
    <row r="16" spans="1:6" x14ac:dyDescent="0.25">
      <c r="A16" s="3" t="s">
        <v>42</v>
      </c>
      <c r="B16" s="1" t="s">
        <v>128</v>
      </c>
      <c r="C16" s="13">
        <f>C17+C18+C19</f>
        <v>279869</v>
      </c>
      <c r="D16" s="13">
        <f>D17+D18+D19</f>
        <v>103832.6</v>
      </c>
      <c r="E16" s="13">
        <f t="shared" si="0"/>
        <v>37.100429129342658</v>
      </c>
      <c r="F16" s="26"/>
    </row>
    <row r="17" spans="1:6" ht="38.25" x14ac:dyDescent="0.25">
      <c r="A17" s="3" t="s">
        <v>43</v>
      </c>
      <c r="B17" s="5" t="s">
        <v>79</v>
      </c>
      <c r="C17" s="14">
        <v>91814</v>
      </c>
      <c r="D17" s="14">
        <v>11477</v>
      </c>
      <c r="E17" s="14">
        <f t="shared" si="0"/>
        <v>12.500272289629033</v>
      </c>
      <c r="F17" s="27" t="s">
        <v>150</v>
      </c>
    </row>
    <row r="18" spans="1:6" x14ac:dyDescent="0.25">
      <c r="A18" s="3" t="s">
        <v>44</v>
      </c>
      <c r="B18" s="4" t="s">
        <v>73</v>
      </c>
      <c r="C18" s="14">
        <v>126928</v>
      </c>
      <c r="D18" s="14">
        <v>69946.600000000006</v>
      </c>
      <c r="E18" s="14">
        <f t="shared" si="0"/>
        <v>55.107304928778525</v>
      </c>
      <c r="F18" s="27"/>
    </row>
    <row r="19" spans="1:6" ht="27.75" customHeight="1" x14ac:dyDescent="0.25">
      <c r="A19" s="3" t="s">
        <v>45</v>
      </c>
      <c r="B19" s="4" t="s">
        <v>74</v>
      </c>
      <c r="C19" s="14">
        <v>61127</v>
      </c>
      <c r="D19" s="14">
        <v>22409</v>
      </c>
      <c r="E19" s="14">
        <f t="shared" si="0"/>
        <v>36.659741194562137</v>
      </c>
      <c r="F19" s="27" t="s">
        <v>151</v>
      </c>
    </row>
    <row r="20" spans="1:6" ht="27" customHeight="1" x14ac:dyDescent="0.25">
      <c r="A20" s="3" t="s">
        <v>46</v>
      </c>
      <c r="B20" s="2" t="s">
        <v>129</v>
      </c>
      <c r="C20" s="13">
        <f>C21</f>
        <v>8491</v>
      </c>
      <c r="D20" s="13">
        <f>D21</f>
        <v>4683</v>
      </c>
      <c r="E20" s="13">
        <f t="shared" si="0"/>
        <v>55.152514427040401</v>
      </c>
      <c r="F20" s="26"/>
    </row>
    <row r="21" spans="1:6" ht="41.25" customHeight="1" x14ac:dyDescent="0.25">
      <c r="A21" s="3" t="s">
        <v>47</v>
      </c>
      <c r="B21" s="4" t="s">
        <v>75</v>
      </c>
      <c r="C21" s="14">
        <v>8491</v>
      </c>
      <c r="D21" s="14">
        <v>4683</v>
      </c>
      <c r="E21" s="14">
        <f t="shared" si="0"/>
        <v>55.152514427040401</v>
      </c>
      <c r="F21" s="27"/>
    </row>
    <row r="22" spans="1:6" x14ac:dyDescent="0.25">
      <c r="A22" s="3" t="s">
        <v>48</v>
      </c>
      <c r="B22" s="1" t="s">
        <v>130</v>
      </c>
      <c r="C22" s="13">
        <v>26733</v>
      </c>
      <c r="D22" s="13">
        <v>13753.9</v>
      </c>
      <c r="E22" s="13">
        <f t="shared" si="0"/>
        <v>51.449145251187666</v>
      </c>
      <c r="F22" s="27"/>
    </row>
    <row r="23" spans="1:6" ht="14.25" customHeight="1" x14ac:dyDescent="0.25">
      <c r="A23" s="3" t="s">
        <v>49</v>
      </c>
      <c r="B23" s="2" t="s">
        <v>131</v>
      </c>
      <c r="C23" s="13">
        <v>0</v>
      </c>
      <c r="D23" s="13">
        <v>0</v>
      </c>
      <c r="E23" s="13">
        <v>0</v>
      </c>
      <c r="F23" s="26"/>
    </row>
    <row r="24" spans="1:6" x14ac:dyDescent="0.25">
      <c r="A24" s="3"/>
      <c r="B24" s="1" t="s">
        <v>6</v>
      </c>
      <c r="C24" s="13">
        <f>C7+C11+C16+C20+C22+C9+C23</f>
        <v>2278334.5</v>
      </c>
      <c r="D24" s="13">
        <f>D7+D11+D16+D20+D22+D9+D23</f>
        <v>1143087</v>
      </c>
      <c r="E24" s="13">
        <f t="shared" ref="E24:E37" si="1">D24/C24*100</f>
        <v>50.172044535163742</v>
      </c>
      <c r="F24" s="26"/>
    </row>
    <row r="25" spans="1:6" ht="24.75" customHeight="1" x14ac:dyDescent="0.25">
      <c r="A25" s="3" t="s">
        <v>50</v>
      </c>
      <c r="B25" s="2" t="s">
        <v>132</v>
      </c>
      <c r="C25" s="13">
        <f>C27+C32+C33+C34</f>
        <v>114926.9</v>
      </c>
      <c r="D25" s="13">
        <f>D27+D32+D33+D34+D26</f>
        <v>70132.7</v>
      </c>
      <c r="E25" s="13">
        <f t="shared" si="1"/>
        <v>61.02374639879784</v>
      </c>
      <c r="F25" s="26"/>
    </row>
    <row r="26" spans="1:6" ht="39.75" customHeight="1" x14ac:dyDescent="0.25">
      <c r="A26" s="3" t="s">
        <v>138</v>
      </c>
      <c r="B26" s="5" t="s">
        <v>139</v>
      </c>
      <c r="C26" s="14">
        <v>0</v>
      </c>
      <c r="D26" s="14">
        <v>462</v>
      </c>
      <c r="E26" s="14">
        <v>0</v>
      </c>
      <c r="F26" s="26"/>
    </row>
    <row r="27" spans="1:6" ht="63.75" x14ac:dyDescent="0.25">
      <c r="A27" s="3" t="s">
        <v>51</v>
      </c>
      <c r="B27" s="5" t="s">
        <v>76</v>
      </c>
      <c r="C27" s="14">
        <v>107267.2</v>
      </c>
      <c r="D27" s="14">
        <v>65438</v>
      </c>
      <c r="E27" s="14">
        <f t="shared" si="1"/>
        <v>61.004668715133803</v>
      </c>
      <c r="F27" s="26"/>
    </row>
    <row r="28" spans="1:6" ht="53.25" customHeight="1" x14ac:dyDescent="0.25">
      <c r="A28" s="3" t="s">
        <v>52</v>
      </c>
      <c r="B28" s="5" t="s">
        <v>7</v>
      </c>
      <c r="C28" s="14">
        <v>64145.5</v>
      </c>
      <c r="D28" s="14">
        <v>44229.8</v>
      </c>
      <c r="E28" s="14">
        <f t="shared" si="1"/>
        <v>68.952303746950292</v>
      </c>
      <c r="F28" s="27"/>
    </row>
    <row r="29" spans="1:6" ht="51" x14ac:dyDescent="0.25">
      <c r="A29" s="3" t="s">
        <v>53</v>
      </c>
      <c r="B29" s="5" t="s">
        <v>8</v>
      </c>
      <c r="C29" s="14">
        <v>20670.8</v>
      </c>
      <c r="D29" s="14">
        <v>12183.8</v>
      </c>
      <c r="E29" s="14">
        <f t="shared" si="1"/>
        <v>58.942082551231692</v>
      </c>
      <c r="F29" s="26"/>
    </row>
    <row r="30" spans="1:6" ht="51" x14ac:dyDescent="0.25">
      <c r="A30" s="3" t="s">
        <v>86</v>
      </c>
      <c r="B30" s="5" t="s">
        <v>87</v>
      </c>
      <c r="C30" s="14">
        <v>120.7</v>
      </c>
      <c r="D30" s="14">
        <v>60.4</v>
      </c>
      <c r="E30" s="14">
        <f t="shared" si="1"/>
        <v>50.041425020712502</v>
      </c>
      <c r="F30" s="27"/>
    </row>
    <row r="31" spans="1:6" ht="27.75" customHeight="1" x14ac:dyDescent="0.25">
      <c r="A31" s="3" t="s">
        <v>54</v>
      </c>
      <c r="B31" s="5" t="s">
        <v>20</v>
      </c>
      <c r="C31" s="14">
        <v>22330.2</v>
      </c>
      <c r="D31" s="14">
        <v>8964</v>
      </c>
      <c r="E31" s="14">
        <f t="shared" si="1"/>
        <v>40.142945428164545</v>
      </c>
      <c r="F31" s="27" t="s">
        <v>162</v>
      </c>
    </row>
    <row r="32" spans="1:6" ht="42.75" customHeight="1" x14ac:dyDescent="0.25">
      <c r="A32" s="3" t="s">
        <v>31</v>
      </c>
      <c r="B32" s="5" t="s">
        <v>77</v>
      </c>
      <c r="C32" s="14">
        <v>812.7</v>
      </c>
      <c r="D32" s="14">
        <v>64.7</v>
      </c>
      <c r="E32" s="14">
        <f t="shared" si="1"/>
        <v>7.9611172634428451</v>
      </c>
      <c r="F32" s="27" t="s">
        <v>159</v>
      </c>
    </row>
    <row r="33" spans="1:6" ht="53.25" customHeight="1" x14ac:dyDescent="0.25">
      <c r="A33" s="3" t="s">
        <v>140</v>
      </c>
      <c r="B33" s="5" t="s">
        <v>83</v>
      </c>
      <c r="C33" s="14">
        <v>2251.6999999999998</v>
      </c>
      <c r="D33" s="14">
        <v>1186.9000000000001</v>
      </c>
      <c r="E33" s="14">
        <f t="shared" si="1"/>
        <v>52.711284807034694</v>
      </c>
      <c r="F33" s="27"/>
    </row>
    <row r="34" spans="1:6" ht="79.5" customHeight="1" x14ac:dyDescent="0.25">
      <c r="A34" s="3" t="s">
        <v>141</v>
      </c>
      <c r="B34" s="5" t="s">
        <v>94</v>
      </c>
      <c r="C34" s="14">
        <v>4595.3</v>
      </c>
      <c r="D34" s="14">
        <v>2981.1</v>
      </c>
      <c r="E34" s="14">
        <f t="shared" si="1"/>
        <v>64.872804822318457</v>
      </c>
      <c r="F34" s="27"/>
    </row>
    <row r="35" spans="1:6" x14ac:dyDescent="0.25">
      <c r="A35" s="3" t="s">
        <v>55</v>
      </c>
      <c r="B35" s="1" t="s">
        <v>133</v>
      </c>
      <c r="C35" s="13">
        <f>C36</f>
        <v>9467</v>
      </c>
      <c r="D35" s="13">
        <f>D36</f>
        <v>4316.7</v>
      </c>
      <c r="E35" s="13">
        <f t="shared" si="1"/>
        <v>45.59733812189711</v>
      </c>
      <c r="F35" s="26"/>
    </row>
    <row r="36" spans="1:6" ht="16.5" customHeight="1" x14ac:dyDescent="0.25">
      <c r="A36" s="3" t="s">
        <v>56</v>
      </c>
      <c r="B36" s="1" t="s">
        <v>84</v>
      </c>
      <c r="C36" s="14">
        <v>9467</v>
      </c>
      <c r="D36" s="14">
        <v>4316.7</v>
      </c>
      <c r="E36" s="14">
        <f t="shared" si="1"/>
        <v>45.59733812189711</v>
      </c>
      <c r="F36" s="27"/>
    </row>
    <row r="37" spans="1:6" ht="27" customHeight="1" x14ac:dyDescent="0.25">
      <c r="A37" s="3" t="s">
        <v>9</v>
      </c>
      <c r="B37" s="2" t="s">
        <v>134</v>
      </c>
      <c r="C37" s="13">
        <v>9465</v>
      </c>
      <c r="D37" s="13">
        <v>5608.8</v>
      </c>
      <c r="E37" s="13">
        <f t="shared" si="1"/>
        <v>59.258320126782884</v>
      </c>
      <c r="F37" s="26"/>
    </row>
    <row r="38" spans="1:6" ht="0.75" hidden="1" customHeight="1" x14ac:dyDescent="0.25">
      <c r="A38" s="3" t="s">
        <v>10</v>
      </c>
      <c r="B38" s="5" t="s">
        <v>11</v>
      </c>
      <c r="C38" s="14"/>
      <c r="D38" s="14">
        <v>731.5</v>
      </c>
      <c r="E38" s="14" t="s">
        <v>22</v>
      </c>
      <c r="F38" s="26"/>
    </row>
    <row r="39" spans="1:6" x14ac:dyDescent="0.25">
      <c r="A39" s="3" t="s">
        <v>57</v>
      </c>
      <c r="B39" s="1" t="s">
        <v>135</v>
      </c>
      <c r="C39" s="13">
        <f>C40+C42+C41+C46</f>
        <v>55841.8</v>
      </c>
      <c r="D39" s="13">
        <f>D40+D42+D41+D46</f>
        <v>35582.1</v>
      </c>
      <c r="E39" s="13">
        <f>D39/C39*100</f>
        <v>63.719471793531</v>
      </c>
      <c r="F39" s="26"/>
    </row>
    <row r="40" spans="1:6" ht="51" customHeight="1" x14ac:dyDescent="0.25">
      <c r="A40" s="3" t="s">
        <v>58</v>
      </c>
      <c r="B40" s="6" t="s">
        <v>78</v>
      </c>
      <c r="C40" s="14">
        <v>20149.5</v>
      </c>
      <c r="D40" s="14">
        <v>12284.6</v>
      </c>
      <c r="E40" s="14">
        <f>D40/C40*100</f>
        <v>60.967269659296761</v>
      </c>
      <c r="F40" s="27"/>
    </row>
    <row r="41" spans="1:6" ht="29.25" customHeight="1" x14ac:dyDescent="0.25">
      <c r="A41" s="3" t="s">
        <v>96</v>
      </c>
      <c r="B41" s="6" t="s">
        <v>95</v>
      </c>
      <c r="C41" s="14">
        <v>5996</v>
      </c>
      <c r="D41" s="14">
        <v>5996</v>
      </c>
      <c r="E41" s="14">
        <f>D41/C41*100</f>
        <v>100</v>
      </c>
      <c r="F41" s="27"/>
    </row>
    <row r="42" spans="1:6" ht="38.25" x14ac:dyDescent="0.25">
      <c r="A42" s="3" t="s">
        <v>59</v>
      </c>
      <c r="B42" s="5" t="s">
        <v>80</v>
      </c>
      <c r="C42" s="14">
        <v>29668.400000000001</v>
      </c>
      <c r="D42" s="14">
        <v>17217.400000000001</v>
      </c>
      <c r="E42" s="14">
        <f>D42/C42*100</f>
        <v>58.032789095468587</v>
      </c>
      <c r="F42" s="27"/>
    </row>
    <row r="43" spans="1:6" ht="38.25" hidden="1" x14ac:dyDescent="0.25">
      <c r="A43" s="3" t="s">
        <v>68</v>
      </c>
      <c r="B43" s="5" t="s">
        <v>67</v>
      </c>
      <c r="C43" s="14"/>
      <c r="D43" s="14">
        <v>0</v>
      </c>
      <c r="E43" s="14" t="e">
        <f t="shared" ref="E43:E46" si="2">D43/C43*100</f>
        <v>#DIV/0!</v>
      </c>
      <c r="F43" s="26"/>
    </row>
    <row r="44" spans="1:6" hidden="1" x14ac:dyDescent="0.25">
      <c r="A44" s="3" t="s">
        <v>60</v>
      </c>
      <c r="B44" s="1" t="s">
        <v>19</v>
      </c>
      <c r="C44" s="13">
        <f>C45</f>
        <v>0</v>
      </c>
      <c r="D44" s="13">
        <f>D45</f>
        <v>0</v>
      </c>
      <c r="E44" s="14" t="e">
        <f t="shared" si="2"/>
        <v>#DIV/0!</v>
      </c>
      <c r="F44" s="26"/>
    </row>
    <row r="45" spans="1:6" ht="38.25" hidden="1" x14ac:dyDescent="0.25">
      <c r="A45" s="3" t="s">
        <v>61</v>
      </c>
      <c r="B45" s="5" t="s">
        <v>12</v>
      </c>
      <c r="C45" s="14"/>
      <c r="D45" s="14">
        <v>0</v>
      </c>
      <c r="E45" s="14" t="e">
        <f t="shared" si="2"/>
        <v>#DIV/0!</v>
      </c>
      <c r="F45" s="26"/>
    </row>
    <row r="46" spans="1:6" ht="38.25" x14ac:dyDescent="0.25">
      <c r="A46" s="3" t="s">
        <v>161</v>
      </c>
      <c r="B46" s="5" t="s">
        <v>160</v>
      </c>
      <c r="C46" s="14">
        <v>27.9</v>
      </c>
      <c r="D46" s="14">
        <v>84.1</v>
      </c>
      <c r="E46" s="14">
        <f t="shared" si="2"/>
        <v>301.43369175627242</v>
      </c>
      <c r="F46" s="26"/>
    </row>
    <row r="47" spans="1:6" x14ac:dyDescent="0.25">
      <c r="A47" s="3" t="s">
        <v>62</v>
      </c>
      <c r="B47" s="1" t="s">
        <v>136</v>
      </c>
      <c r="C47" s="13">
        <v>22268.5</v>
      </c>
      <c r="D47" s="13">
        <v>20201.8</v>
      </c>
      <c r="E47" s="13">
        <f t="shared" ref="E47:E51" si="3">D47/C47*100</f>
        <v>90.719177313245154</v>
      </c>
      <c r="F47" s="26"/>
    </row>
    <row r="48" spans="1:6" x14ac:dyDescent="0.25">
      <c r="A48" s="3" t="s">
        <v>63</v>
      </c>
      <c r="B48" s="2" t="s">
        <v>137</v>
      </c>
      <c r="C48" s="14">
        <f>C50+C49</f>
        <v>0</v>
      </c>
      <c r="D48" s="13">
        <v>0.4</v>
      </c>
      <c r="E48" s="14">
        <v>0</v>
      </c>
      <c r="F48" s="26"/>
    </row>
    <row r="49" spans="1:6" hidden="1" x14ac:dyDescent="0.25">
      <c r="A49" s="3" t="s">
        <v>69</v>
      </c>
      <c r="B49" s="5" t="s">
        <v>70</v>
      </c>
      <c r="C49" s="14">
        <v>0</v>
      </c>
      <c r="D49" s="14">
        <v>0</v>
      </c>
      <c r="E49" s="13">
        <v>0</v>
      </c>
      <c r="F49" s="26"/>
    </row>
    <row r="50" spans="1:6" ht="17.25" hidden="1" customHeight="1" x14ac:dyDescent="0.25">
      <c r="A50" s="3" t="s">
        <v>64</v>
      </c>
      <c r="B50" s="5" t="s">
        <v>13</v>
      </c>
      <c r="C50" s="14">
        <v>0</v>
      </c>
      <c r="D50" s="14">
        <v>0</v>
      </c>
      <c r="E50" s="14"/>
      <c r="F50" s="26"/>
    </row>
    <row r="51" spans="1:6" x14ac:dyDescent="0.25">
      <c r="A51" s="3"/>
      <c r="B51" s="1" t="s">
        <v>14</v>
      </c>
      <c r="C51" s="13">
        <f>C48+C47+C44+C39+C35+C25+C37</f>
        <v>211969.2</v>
      </c>
      <c r="D51" s="13">
        <f>D48+D47+D44+D39+D35+D25+D37</f>
        <v>135842.5</v>
      </c>
      <c r="E51" s="13">
        <f t="shared" si="3"/>
        <v>64.085961545356582</v>
      </c>
      <c r="F51" s="26"/>
    </row>
    <row r="52" spans="1:6" x14ac:dyDescent="0.25">
      <c r="A52" s="28" t="s">
        <v>15</v>
      </c>
      <c r="B52" s="1" t="s">
        <v>16</v>
      </c>
      <c r="C52" s="13">
        <f>C53+C85+C82</f>
        <v>4051864.4000000004</v>
      </c>
      <c r="D52" s="13">
        <f>D53+D85+D82</f>
        <v>2507076</v>
      </c>
      <c r="E52" s="29">
        <f>D52/C52*100</f>
        <v>61.87462739374989</v>
      </c>
      <c r="F52" s="26"/>
    </row>
    <row r="53" spans="1:6" ht="27" customHeight="1" x14ac:dyDescent="0.25">
      <c r="A53" s="3" t="s">
        <v>17</v>
      </c>
      <c r="B53" s="5" t="s">
        <v>18</v>
      </c>
      <c r="C53" s="14">
        <f>C58+C74+C79+C54</f>
        <v>4051864.4000000004</v>
      </c>
      <c r="D53" s="14">
        <f>D58+D74+D79+D54</f>
        <v>2507109.2000000002</v>
      </c>
      <c r="E53" s="30">
        <f>D53/C53*100</f>
        <v>61.875446769640163</v>
      </c>
      <c r="F53" s="26"/>
    </row>
    <row r="54" spans="1:6" hidden="1" x14ac:dyDescent="0.25">
      <c r="A54" s="31" t="s">
        <v>153</v>
      </c>
      <c r="B54" s="32" t="s">
        <v>88</v>
      </c>
      <c r="C54" s="33">
        <f>C56</f>
        <v>0</v>
      </c>
      <c r="D54" s="33">
        <f>D56</f>
        <v>0</v>
      </c>
      <c r="E54" s="29" t="e">
        <f>D54/C54*100</f>
        <v>#DIV/0!</v>
      </c>
      <c r="F54" s="26"/>
    </row>
    <row r="55" spans="1:6" s="17" customFormat="1" ht="25.5" hidden="1" x14ac:dyDescent="0.25">
      <c r="A55" s="34" t="s">
        <v>89</v>
      </c>
      <c r="B55" s="35" t="s">
        <v>90</v>
      </c>
      <c r="C55" s="36"/>
      <c r="D55" s="36"/>
      <c r="E55" s="30">
        <v>0</v>
      </c>
      <c r="F55" s="27"/>
    </row>
    <row r="56" spans="1:6" s="17" customFormat="1" ht="25.5" hidden="1" x14ac:dyDescent="0.25">
      <c r="A56" s="34" t="s">
        <v>152</v>
      </c>
      <c r="B56" s="35" t="s">
        <v>91</v>
      </c>
      <c r="C56" s="36"/>
      <c r="D56" s="36"/>
      <c r="E56" s="14" t="e">
        <f>D56/C56*100</f>
        <v>#DIV/0!</v>
      </c>
      <c r="F56" s="27"/>
    </row>
    <row r="57" spans="1:6" s="17" customFormat="1" ht="38.25" hidden="1" x14ac:dyDescent="0.25">
      <c r="A57" s="34" t="s">
        <v>92</v>
      </c>
      <c r="B57" s="35" t="s">
        <v>93</v>
      </c>
      <c r="C57" s="36"/>
      <c r="D57" s="36"/>
      <c r="E57" s="30">
        <v>0</v>
      </c>
      <c r="F57" s="27" t="s">
        <v>85</v>
      </c>
    </row>
    <row r="58" spans="1:6" s="19" customFormat="1" ht="25.5" x14ac:dyDescent="0.25">
      <c r="A58" s="37" t="s">
        <v>98</v>
      </c>
      <c r="B58" s="38" t="s">
        <v>65</v>
      </c>
      <c r="C58" s="39">
        <f>SUM(C59:C73)</f>
        <v>2232693.7000000002</v>
      </c>
      <c r="D58" s="39">
        <f>SUM(D59:D73)</f>
        <v>1483625.9000000001</v>
      </c>
      <c r="E58" s="13">
        <f>D58/C58*100</f>
        <v>66.45004193813061</v>
      </c>
      <c r="F58" s="40"/>
    </row>
    <row r="59" spans="1:6" s="17" customFormat="1" ht="76.5" x14ac:dyDescent="0.25">
      <c r="A59" s="41" t="s">
        <v>163</v>
      </c>
      <c r="B59" s="42" t="s">
        <v>164</v>
      </c>
      <c r="C59" s="63">
        <v>171400.8</v>
      </c>
      <c r="D59" s="63">
        <v>85171.5</v>
      </c>
      <c r="E59" s="14">
        <f t="shared" ref="E59:E73" si="4">D59/C59*100</f>
        <v>49.691425010851766</v>
      </c>
      <c r="F59" s="27"/>
    </row>
    <row r="60" spans="1:6" s="17" customFormat="1" ht="63.75" x14ac:dyDescent="0.25">
      <c r="A60" s="41" t="s">
        <v>165</v>
      </c>
      <c r="B60" s="42" t="s">
        <v>166</v>
      </c>
      <c r="C60" s="63">
        <v>60211.199999999997</v>
      </c>
      <c r="D60" s="63">
        <v>31658.9</v>
      </c>
      <c r="E60" s="14">
        <f t="shared" si="4"/>
        <v>52.579752604166671</v>
      </c>
      <c r="F60" s="27"/>
    </row>
    <row r="61" spans="1:6" s="17" customFormat="1" ht="75.75" customHeight="1" x14ac:dyDescent="0.25">
      <c r="A61" s="41" t="s">
        <v>99</v>
      </c>
      <c r="B61" s="42" t="s">
        <v>142</v>
      </c>
      <c r="C61" s="63">
        <v>185438.2</v>
      </c>
      <c r="D61" s="63">
        <v>185438.2</v>
      </c>
      <c r="E61" s="14">
        <f t="shared" si="4"/>
        <v>100</v>
      </c>
      <c r="F61" s="27"/>
    </row>
    <row r="62" spans="1:6" s="17" customFormat="1" ht="51" x14ac:dyDescent="0.25">
      <c r="A62" s="41" t="s">
        <v>157</v>
      </c>
      <c r="B62" s="42" t="s">
        <v>167</v>
      </c>
      <c r="C62" s="63">
        <v>5639.2</v>
      </c>
      <c r="D62" s="63">
        <v>3638.4</v>
      </c>
      <c r="E62" s="14">
        <f t="shared" si="4"/>
        <v>64.519790041140595</v>
      </c>
      <c r="F62" s="27"/>
    </row>
    <row r="63" spans="1:6" s="17" customFormat="1" ht="51" x14ac:dyDescent="0.25">
      <c r="A63" s="41" t="s">
        <v>176</v>
      </c>
      <c r="B63" s="42" t="s">
        <v>177</v>
      </c>
      <c r="C63" s="63">
        <v>10.1</v>
      </c>
      <c r="D63" s="63">
        <v>0</v>
      </c>
      <c r="E63" s="14">
        <f t="shared" si="4"/>
        <v>0</v>
      </c>
      <c r="F63" s="27" t="s">
        <v>149</v>
      </c>
    </row>
    <row r="64" spans="1:6" s="17" customFormat="1" ht="38.25" x14ac:dyDescent="0.25">
      <c r="A64" s="41" t="s">
        <v>101</v>
      </c>
      <c r="B64" s="42" t="s">
        <v>168</v>
      </c>
      <c r="C64" s="58">
        <v>101165.4</v>
      </c>
      <c r="D64" s="58">
        <v>59789.1</v>
      </c>
      <c r="E64" s="14">
        <f t="shared" si="4"/>
        <v>59.100344584215556</v>
      </c>
      <c r="F64" s="27"/>
    </row>
    <row r="65" spans="1:6" s="17" customFormat="1" ht="51" x14ac:dyDescent="0.25">
      <c r="A65" s="41" t="s">
        <v>169</v>
      </c>
      <c r="B65" s="42" t="s">
        <v>170</v>
      </c>
      <c r="C65" s="58">
        <v>106349.4</v>
      </c>
      <c r="D65" s="58">
        <v>54052.3</v>
      </c>
      <c r="E65" s="14">
        <f t="shared" si="4"/>
        <v>50.825204467538143</v>
      </c>
      <c r="F65" s="27"/>
    </row>
    <row r="66" spans="1:6" s="17" customFormat="1" ht="38.25" x14ac:dyDescent="0.25">
      <c r="A66" s="41" t="s">
        <v>171</v>
      </c>
      <c r="B66" s="42" t="s">
        <v>100</v>
      </c>
      <c r="C66" s="58">
        <v>537.9</v>
      </c>
      <c r="D66" s="58">
        <v>537.9</v>
      </c>
      <c r="E66" s="14">
        <f t="shared" si="4"/>
        <v>100</v>
      </c>
      <c r="F66" s="27"/>
    </row>
    <row r="67" spans="1:6" s="17" customFormat="1" ht="51" x14ac:dyDescent="0.25">
      <c r="A67" s="41" t="s">
        <v>102</v>
      </c>
      <c r="B67" s="42" t="s">
        <v>172</v>
      </c>
      <c r="C67" s="58">
        <v>36951.1</v>
      </c>
      <c r="D67" s="58">
        <v>36859.699999999997</v>
      </c>
      <c r="E67" s="14">
        <f t="shared" si="4"/>
        <v>99.752646064663836</v>
      </c>
      <c r="F67" s="27"/>
    </row>
    <row r="68" spans="1:6" s="17" customFormat="1" ht="25.5" x14ac:dyDescent="0.25">
      <c r="A68" s="41" t="s">
        <v>154</v>
      </c>
      <c r="B68" s="42" t="s">
        <v>155</v>
      </c>
      <c r="C68" s="58">
        <v>88000</v>
      </c>
      <c r="D68" s="58">
        <v>88000</v>
      </c>
      <c r="E68" s="14">
        <f t="shared" si="4"/>
        <v>100</v>
      </c>
      <c r="F68" s="27"/>
    </row>
    <row r="69" spans="1:6" s="17" customFormat="1" ht="38.25" x14ac:dyDescent="0.25">
      <c r="A69" s="41" t="s">
        <v>173</v>
      </c>
      <c r="B69" s="42" t="s">
        <v>174</v>
      </c>
      <c r="C69" s="58">
        <v>254</v>
      </c>
      <c r="D69" s="58">
        <v>201</v>
      </c>
      <c r="E69" s="14">
        <f t="shared" si="4"/>
        <v>79.133858267716533</v>
      </c>
      <c r="F69" s="27"/>
    </row>
    <row r="70" spans="1:6" s="17" customFormat="1" ht="25.5" x14ac:dyDescent="0.25">
      <c r="A70" s="41" t="s">
        <v>103</v>
      </c>
      <c r="B70" s="42" t="s">
        <v>104</v>
      </c>
      <c r="C70" s="58">
        <v>376.8</v>
      </c>
      <c r="D70" s="58">
        <v>376.8</v>
      </c>
      <c r="E70" s="14">
        <f t="shared" si="4"/>
        <v>100</v>
      </c>
      <c r="F70" s="27"/>
    </row>
    <row r="71" spans="1:6" s="17" customFormat="1" ht="39" customHeight="1" x14ac:dyDescent="0.25">
      <c r="A71" s="41" t="s">
        <v>105</v>
      </c>
      <c r="B71" s="42" t="s">
        <v>143</v>
      </c>
      <c r="C71" s="58">
        <v>84525.8</v>
      </c>
      <c r="D71" s="58">
        <v>84525.8</v>
      </c>
      <c r="E71" s="14">
        <f t="shared" si="4"/>
        <v>100</v>
      </c>
      <c r="F71" s="27"/>
    </row>
    <row r="72" spans="1:6" s="17" customFormat="1" ht="40.5" customHeight="1" x14ac:dyDescent="0.25">
      <c r="A72" s="60" t="s">
        <v>175</v>
      </c>
      <c r="B72" s="42" t="s">
        <v>106</v>
      </c>
      <c r="C72" s="58">
        <v>319688</v>
      </c>
      <c r="D72" s="58">
        <v>290324.5</v>
      </c>
      <c r="E72" s="14">
        <f t="shared" si="4"/>
        <v>90.814950827056379</v>
      </c>
      <c r="F72" s="27"/>
    </row>
    <row r="73" spans="1:6" s="17" customFormat="1" ht="12.75" x14ac:dyDescent="0.25">
      <c r="A73" s="60" t="s">
        <v>107</v>
      </c>
      <c r="B73" s="61" t="s">
        <v>144</v>
      </c>
      <c r="C73" s="64">
        <v>1072145.8</v>
      </c>
      <c r="D73" s="64">
        <v>563051.80000000005</v>
      </c>
      <c r="E73" s="14">
        <f t="shared" si="4"/>
        <v>52.516346190975149</v>
      </c>
      <c r="F73" s="27"/>
    </row>
    <row r="74" spans="1:6" s="19" customFormat="1" ht="12.75" x14ac:dyDescent="0.25">
      <c r="A74" s="37" t="s">
        <v>112</v>
      </c>
      <c r="B74" s="38" t="s">
        <v>66</v>
      </c>
      <c r="C74" s="39">
        <f>SUM(C75:C78)</f>
        <v>1752591.2000000002</v>
      </c>
      <c r="D74" s="39">
        <f>SUM(D75:D78)</f>
        <v>975768.09999999986</v>
      </c>
      <c r="E74" s="13">
        <f t="shared" ref="E74:E81" si="5">D74/C74*100</f>
        <v>55.675738871677538</v>
      </c>
      <c r="F74" s="40"/>
    </row>
    <row r="75" spans="1:6" s="19" customFormat="1" ht="25.5" x14ac:dyDescent="0.25">
      <c r="A75" s="41" t="s">
        <v>108</v>
      </c>
      <c r="B75" s="42" t="s">
        <v>145</v>
      </c>
      <c r="C75" s="65">
        <v>1547511.4</v>
      </c>
      <c r="D75" s="65">
        <v>894754.5</v>
      </c>
      <c r="E75" s="14">
        <f t="shared" si="5"/>
        <v>57.81892786056374</v>
      </c>
      <c r="F75" s="40"/>
    </row>
    <row r="76" spans="1:6" s="19" customFormat="1" ht="38.25" x14ac:dyDescent="0.25">
      <c r="A76" s="41" t="s">
        <v>109</v>
      </c>
      <c r="B76" s="42" t="s">
        <v>178</v>
      </c>
      <c r="C76" s="65">
        <v>106639.6</v>
      </c>
      <c r="D76" s="65">
        <v>42673.2</v>
      </c>
      <c r="E76" s="30">
        <f t="shared" si="5"/>
        <v>40.016279130829439</v>
      </c>
      <c r="F76" s="27" t="s">
        <v>149</v>
      </c>
    </row>
    <row r="77" spans="1:6" s="19" customFormat="1" ht="51" x14ac:dyDescent="0.25">
      <c r="A77" s="41" t="s">
        <v>110</v>
      </c>
      <c r="B77" s="42" t="s">
        <v>179</v>
      </c>
      <c r="C77" s="65">
        <v>1846.1</v>
      </c>
      <c r="D77" s="65">
        <v>502.2</v>
      </c>
      <c r="E77" s="30">
        <f t="shared" si="5"/>
        <v>27.203293429391689</v>
      </c>
      <c r="F77" s="27" t="s">
        <v>149</v>
      </c>
    </row>
    <row r="78" spans="1:6" s="19" customFormat="1" ht="38.25" x14ac:dyDescent="0.25">
      <c r="A78" s="41" t="s">
        <v>111</v>
      </c>
      <c r="B78" s="42" t="s">
        <v>180</v>
      </c>
      <c r="C78" s="65">
        <v>96594.1</v>
      </c>
      <c r="D78" s="65">
        <v>37838.199999999997</v>
      </c>
      <c r="E78" s="30">
        <f t="shared" si="5"/>
        <v>39.172371811528855</v>
      </c>
      <c r="F78" s="27" t="s">
        <v>149</v>
      </c>
    </row>
    <row r="79" spans="1:6" s="19" customFormat="1" ht="12.75" x14ac:dyDescent="0.25">
      <c r="A79" s="43" t="s">
        <v>113</v>
      </c>
      <c r="B79" s="38" t="s">
        <v>81</v>
      </c>
      <c r="C79" s="39">
        <f>SUM(C80:C81)</f>
        <v>66579.5</v>
      </c>
      <c r="D79" s="39">
        <f>SUM(D80:D81)</f>
        <v>47715.199999999997</v>
      </c>
      <c r="E79" s="29">
        <f t="shared" si="5"/>
        <v>71.666503953919744</v>
      </c>
      <c r="F79" s="44"/>
    </row>
    <row r="80" spans="1:6" s="19" customFormat="1" ht="89.25" x14ac:dyDescent="0.25">
      <c r="A80" s="41" t="s">
        <v>114</v>
      </c>
      <c r="B80" s="42" t="s">
        <v>156</v>
      </c>
      <c r="C80" s="58">
        <v>61933</v>
      </c>
      <c r="D80" s="58">
        <v>43068.7</v>
      </c>
      <c r="E80" s="30">
        <f t="shared" si="5"/>
        <v>69.540794083929399</v>
      </c>
      <c r="F80" s="26"/>
    </row>
    <row r="81" spans="1:6" s="17" customFormat="1" ht="25.5" x14ac:dyDescent="0.25">
      <c r="A81" s="41" t="s">
        <v>115</v>
      </c>
      <c r="B81" s="42" t="s">
        <v>181</v>
      </c>
      <c r="C81" s="58">
        <v>4646.5</v>
      </c>
      <c r="D81" s="58">
        <v>4646.5</v>
      </c>
      <c r="E81" s="30">
        <f t="shared" si="5"/>
        <v>100</v>
      </c>
      <c r="F81" s="26"/>
    </row>
    <row r="82" spans="1:6" s="20" customFormat="1" ht="76.5" x14ac:dyDescent="0.25">
      <c r="A82" s="46" t="s">
        <v>28</v>
      </c>
      <c r="B82" s="47" t="s">
        <v>25</v>
      </c>
      <c r="C82" s="48">
        <f>C83+C84</f>
        <v>0</v>
      </c>
      <c r="D82" s="48">
        <f>D83+D84</f>
        <v>4166.3</v>
      </c>
      <c r="E82" s="49"/>
      <c r="F82" s="50"/>
    </row>
    <row r="83" spans="1:6" ht="25.5" x14ac:dyDescent="0.25">
      <c r="A83" s="45" t="s">
        <v>116</v>
      </c>
      <c r="B83" s="35" t="s">
        <v>146</v>
      </c>
      <c r="C83" s="36"/>
      <c r="D83" s="36">
        <v>4166.3</v>
      </c>
      <c r="E83" s="30"/>
      <c r="F83" s="27"/>
    </row>
    <row r="84" spans="1:6" ht="25.5" hidden="1" x14ac:dyDescent="0.25">
      <c r="A84" s="45" t="s">
        <v>118</v>
      </c>
      <c r="B84" s="35" t="s">
        <v>117</v>
      </c>
      <c r="C84" s="36"/>
      <c r="D84" s="36"/>
      <c r="E84" s="30"/>
      <c r="F84" s="27"/>
    </row>
    <row r="85" spans="1:6" s="20" customFormat="1" ht="38.25" x14ac:dyDescent="0.25">
      <c r="A85" s="51" t="s">
        <v>29</v>
      </c>
      <c r="B85" s="32" t="s">
        <v>26</v>
      </c>
      <c r="C85" s="52">
        <f>C86</f>
        <v>0</v>
      </c>
      <c r="D85" s="52">
        <f>D86</f>
        <v>-4199.5</v>
      </c>
      <c r="E85" s="29"/>
      <c r="F85" s="44"/>
    </row>
    <row r="86" spans="1:6" s="20" customFormat="1" ht="38.25" x14ac:dyDescent="0.25">
      <c r="A86" s="53" t="s">
        <v>119</v>
      </c>
      <c r="B86" s="54" t="s">
        <v>27</v>
      </c>
      <c r="C86" s="55"/>
      <c r="D86" s="55">
        <f>SUM(D87:D89)</f>
        <v>-4199.5</v>
      </c>
      <c r="E86" s="56"/>
      <c r="F86" s="57"/>
    </row>
    <row r="87" spans="1:6" s="20" customFormat="1" ht="51" x14ac:dyDescent="0.25">
      <c r="A87" s="41" t="s">
        <v>121</v>
      </c>
      <c r="B87" s="42" t="s">
        <v>147</v>
      </c>
      <c r="C87" s="66"/>
      <c r="D87" s="14">
        <v>-2542.3000000000002</v>
      </c>
      <c r="E87" s="30"/>
      <c r="F87" s="27"/>
    </row>
    <row r="88" spans="1:6" s="20" customFormat="1" ht="89.25" x14ac:dyDescent="0.25">
      <c r="A88" s="41" t="s">
        <v>122</v>
      </c>
      <c r="B88" s="42" t="s">
        <v>182</v>
      </c>
      <c r="C88" s="66"/>
      <c r="D88" s="14">
        <v>-945.8</v>
      </c>
      <c r="E88" s="30"/>
      <c r="F88" s="27"/>
    </row>
    <row r="89" spans="1:6" ht="38.25" x14ac:dyDescent="0.25">
      <c r="A89" s="41" t="s">
        <v>120</v>
      </c>
      <c r="B89" s="42" t="s">
        <v>148</v>
      </c>
      <c r="C89" s="62"/>
      <c r="D89" s="64">
        <v>-711.4</v>
      </c>
      <c r="E89" s="30"/>
      <c r="F89" s="26"/>
    </row>
    <row r="90" spans="1:6" s="20" customFormat="1" ht="14.25" x14ac:dyDescent="0.25">
      <c r="A90" s="67" t="s">
        <v>30</v>
      </c>
      <c r="B90" s="68"/>
      <c r="C90" s="12">
        <f>C6+C52</f>
        <v>6542168.1000000006</v>
      </c>
      <c r="D90" s="12">
        <f>D6+D52</f>
        <v>3786005.5</v>
      </c>
      <c r="E90" s="59">
        <f t="shared" ref="E90" si="6">D90/C90*100</f>
        <v>57.870807385704438</v>
      </c>
      <c r="F90" s="44"/>
    </row>
    <row r="93" spans="1:6" x14ac:dyDescent="0.25">
      <c r="B93" s="22" t="s">
        <v>97</v>
      </c>
      <c r="C93" s="11">
        <v>6542168.0999999996</v>
      </c>
      <c r="D93" s="11">
        <v>3786005.5</v>
      </c>
    </row>
    <row r="95" spans="1:6" x14ac:dyDescent="0.25">
      <c r="C95" s="21">
        <f>C90-C93</f>
        <v>0</v>
      </c>
      <c r="D95" s="21">
        <f>D90-D93</f>
        <v>0</v>
      </c>
    </row>
  </sheetData>
  <mergeCells count="3">
    <mergeCell ref="A90:B90"/>
    <mergeCell ref="A3:F3"/>
    <mergeCell ref="A2:F2"/>
  </mergeCells>
  <pageMargins left="0.39370078740157483" right="0.39370078740157483" top="0.39370078740157483" bottom="0.39370078740157483" header="0.31496062992125984" footer="0.31496062992125984"/>
  <pageSetup paperSize="9" scale="60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2024-07-19T06:46:54Z</dcterms:modified>
</cp:coreProperties>
</file>